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汇总表" sheetId="3" r:id="rId1"/>
    <sheet name="厂房" sheetId="1" r:id="rId2"/>
    <sheet name="土地" sheetId="2" r:id="rId3"/>
    <sheet name="收益法" sheetId="4" r:id="rId4"/>
  </sheets>
  <calcPr calcId="144525"/>
</workbook>
</file>

<file path=xl/comments1.xml><?xml version="1.0" encoding="utf-8"?>
<comments xmlns="http://schemas.openxmlformats.org/spreadsheetml/2006/main">
  <authors>
    <author>chenjie</author>
  </authors>
  <commentList>
    <comment ref="B6" authorId="0">
      <text>
        <r>
          <rPr>
            <b/>
            <sz val="9"/>
            <rFont val="宋体"/>
            <charset val="134"/>
          </rPr>
          <t>chenjie:</t>
        </r>
        <r>
          <rPr>
            <sz val="9"/>
            <rFont val="宋体"/>
            <charset val="134"/>
          </rPr>
          <t xml:space="preserve">
土地使用权证书的编号</t>
        </r>
      </text>
    </comment>
    <comment ref="C6" authorId="0">
      <text>
        <r>
          <rPr>
            <b/>
            <sz val="9"/>
            <rFont val="宋体"/>
            <charset val="134"/>
          </rPr>
          <t>chenjie:</t>
        </r>
        <r>
          <rPr>
            <sz val="9"/>
            <rFont val="宋体"/>
            <charset val="134"/>
          </rPr>
          <t xml:space="preserve">
所填内容应与土地证记录相符</t>
        </r>
      </text>
    </comment>
    <comment ref="D6" authorId="0">
      <text>
        <r>
          <rPr>
            <b/>
            <sz val="9"/>
            <rFont val="宋体"/>
            <charset val="134"/>
          </rPr>
          <t>chenjie:</t>
        </r>
        <r>
          <rPr>
            <sz val="9"/>
            <rFont val="宋体"/>
            <charset val="134"/>
          </rPr>
          <t xml:space="preserve">
所填内容应与土地证记录相符</t>
        </r>
      </text>
    </comment>
    <comment ref="E6" authorId="0">
      <text>
        <r>
          <rPr>
            <b/>
            <sz val="9"/>
            <rFont val="宋体"/>
            <charset val="134"/>
          </rPr>
          <t>chenjie:</t>
        </r>
        <r>
          <rPr>
            <sz val="9"/>
            <rFont val="宋体"/>
            <charset val="134"/>
          </rPr>
          <t xml:space="preserve">
所填内容应与土地证记录相符</t>
        </r>
      </text>
    </comment>
  </commentList>
</comments>
</file>

<file path=xl/sharedStrings.xml><?xml version="1.0" encoding="utf-8"?>
<sst xmlns="http://schemas.openxmlformats.org/spreadsheetml/2006/main" count="122" uniqueCount="60">
  <si>
    <t>资产评估汇总表</t>
  </si>
  <si>
    <t>评估基准日：2021年01月08日</t>
  </si>
  <si>
    <t>被评估单位：盐城大丰天州机械制造有限公司</t>
  </si>
  <si>
    <t>金额单位：人民币元</t>
  </si>
  <si>
    <t>编号</t>
  </si>
  <si>
    <t>科目名称</t>
  </si>
  <si>
    <t>评估方法</t>
  </si>
  <si>
    <t>评估价值</t>
  </si>
  <si>
    <t>备注</t>
  </si>
  <si>
    <t>原值</t>
  </si>
  <si>
    <t>净值</t>
  </si>
  <si>
    <t>1-1</t>
  </si>
  <si>
    <t>房屋建筑物</t>
  </si>
  <si>
    <t>成本法</t>
  </si>
  <si>
    <t>1-2</t>
  </si>
  <si>
    <t>土地使用权</t>
  </si>
  <si>
    <t>比较法</t>
  </si>
  <si>
    <t>小计</t>
  </si>
  <si>
    <t>2-1</t>
  </si>
  <si>
    <t>收益法</t>
  </si>
  <si>
    <t>包含土地价值</t>
  </si>
  <si>
    <t>资产合计</t>
  </si>
  <si>
    <t>减：资产减值准备</t>
  </si>
  <si>
    <t>评估机构：江苏三师土地房地产资产评估测绘咨询有限公司</t>
  </si>
  <si>
    <t xml:space="preserve"> </t>
  </si>
  <si>
    <t>房屋建筑物评估明细表</t>
  </si>
  <si>
    <t>序号</t>
  </si>
  <si>
    <t>建筑物名称</t>
  </si>
  <si>
    <t>结构</t>
  </si>
  <si>
    <r>
      <rPr>
        <sz val="10"/>
        <rFont val="宋体"/>
        <charset val="134"/>
      </rPr>
      <t>建成</t>
    </r>
    <r>
      <rPr>
        <sz val="10"/>
        <rFont val="Times New Roman"/>
        <charset val="0"/>
      </rPr>
      <t xml:space="preserve">
</t>
    </r>
    <r>
      <rPr>
        <sz val="10"/>
        <rFont val="宋体"/>
        <charset val="134"/>
      </rPr>
      <t>年月</t>
    </r>
  </si>
  <si>
    <t>层次/层数</t>
  </si>
  <si>
    <t>计量单位</t>
  </si>
  <si>
    <r>
      <rPr>
        <sz val="10"/>
        <rFont val="宋体"/>
        <charset val="134"/>
      </rPr>
      <t>建筑面积（</t>
    </r>
    <r>
      <rPr>
        <sz val="10"/>
        <rFont val="Times New Roman"/>
        <charset val="0"/>
      </rPr>
      <t>m</t>
    </r>
    <r>
      <rPr>
        <vertAlign val="superscript"/>
        <sz val="10"/>
        <rFont val="Times New Roman"/>
        <charset val="0"/>
      </rPr>
      <t>2</t>
    </r>
    <r>
      <rPr>
        <sz val="10"/>
        <rFont val="Times New Roman"/>
        <charset val="0"/>
      </rPr>
      <t>)</t>
    </r>
  </si>
  <si>
    <r>
      <rPr>
        <sz val="10"/>
        <rFont val="宋体"/>
        <charset val="134"/>
      </rPr>
      <t>评估单价</t>
    </r>
    <r>
      <rPr>
        <sz val="10"/>
        <rFont val="Times New Roman"/>
        <charset val="0"/>
      </rPr>
      <t>(</t>
    </r>
    <r>
      <rPr>
        <sz val="10"/>
        <rFont val="宋体"/>
        <charset val="134"/>
      </rPr>
      <t>元</t>
    </r>
    <r>
      <rPr>
        <sz val="10"/>
        <rFont val="Times New Roman"/>
        <charset val="0"/>
      </rPr>
      <t>/m</t>
    </r>
    <r>
      <rPr>
        <vertAlign val="superscript"/>
        <sz val="10"/>
        <rFont val="Times New Roman"/>
        <charset val="0"/>
      </rPr>
      <t>2</t>
    </r>
    <r>
      <rPr>
        <sz val="10"/>
        <rFont val="Times New Roman"/>
        <charset val="0"/>
      </rPr>
      <t>)</t>
    </r>
  </si>
  <si>
    <r>
      <rPr>
        <sz val="10"/>
        <rFont val="宋体"/>
        <charset val="134"/>
      </rPr>
      <t>成新率</t>
    </r>
    <r>
      <rPr>
        <sz val="10"/>
        <rFont val="Times New Roman"/>
        <charset val="0"/>
      </rPr>
      <t>%</t>
    </r>
  </si>
  <si>
    <t>1#厂房</t>
  </si>
  <si>
    <t>钢混</t>
  </si>
  <si>
    <r>
      <rPr>
        <sz val="10"/>
        <rFont val="Times New Roman"/>
        <charset val="0"/>
      </rPr>
      <t>m</t>
    </r>
    <r>
      <rPr>
        <vertAlign val="superscript"/>
        <sz val="10"/>
        <rFont val="Times New Roman"/>
        <charset val="0"/>
      </rPr>
      <t>2</t>
    </r>
  </si>
  <si>
    <t>局部二层</t>
  </si>
  <si>
    <t>2#厂房</t>
  </si>
  <si>
    <t>3#厂房</t>
  </si>
  <si>
    <r>
      <rPr>
        <sz val="10"/>
        <rFont val="宋体"/>
        <charset val="134"/>
      </rPr>
      <t>合</t>
    </r>
    <r>
      <rPr>
        <sz val="10"/>
        <rFont val="Times New Roman"/>
        <charset val="0"/>
      </rPr>
      <t xml:space="preserve">     </t>
    </r>
    <r>
      <rPr>
        <sz val="10"/>
        <rFont val="宋体"/>
        <charset val="134"/>
      </rPr>
      <t>计</t>
    </r>
  </si>
  <si>
    <t>减：房屋建筑物减值准备</t>
  </si>
  <si>
    <r>
      <rPr>
        <sz val="10"/>
        <rFont val="宋体"/>
        <charset val="134"/>
      </rPr>
      <t>合</t>
    </r>
    <r>
      <rPr>
        <sz val="10"/>
        <rFont val="Times New Roman"/>
        <charset val="0"/>
      </rPr>
      <t xml:space="preserve">            </t>
    </r>
    <r>
      <rPr>
        <sz val="10"/>
        <rFont val="宋体"/>
        <charset val="134"/>
      </rPr>
      <t>计</t>
    </r>
  </si>
  <si>
    <t>填报人：</t>
  </si>
  <si>
    <t>填表日期：2021年01月08日</t>
  </si>
  <si>
    <t>土地使用权评估明细表</t>
  </si>
  <si>
    <t>土地出让合同编号</t>
  </si>
  <si>
    <t>土地位置</t>
  </si>
  <si>
    <t>取得日期</t>
  </si>
  <si>
    <t>用地性质</t>
  </si>
  <si>
    <t>使用权类型</t>
  </si>
  <si>
    <t>剩余使用年期 （终止日期）</t>
  </si>
  <si>
    <t>面积(m2)</t>
  </si>
  <si>
    <r>
      <rPr>
        <sz val="10"/>
        <rFont val="宋体"/>
        <charset val="134"/>
      </rPr>
      <t>评估单价（元/m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</si>
  <si>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t>3209822018CR0025</t>
  </si>
  <si>
    <t>盐城市大丰 区草庙居委会三、四组</t>
  </si>
  <si>
    <t>工业用地</t>
  </si>
  <si>
    <t>出让</t>
  </si>
  <si>
    <t>合         计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</si>
</sst>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177" formatCode="0.00_);[Red]\(0.00\)"/>
    <numFmt numFmtId="44" formatCode="_ &quot;￥&quot;* #,##0.00_ ;_ &quot;￥&quot;* \-#,##0.00_ ;_ &quot;￥&quot;* &quot;-&quot;??_ ;_ @_ "/>
    <numFmt numFmtId="178" formatCode="#,##0.00_ "/>
  </numFmts>
  <fonts count="36">
    <font>
      <sz val="11"/>
      <color theme="1"/>
      <name val="宋体"/>
      <charset val="134"/>
      <scheme val="minor"/>
    </font>
    <font>
      <sz val="18"/>
      <name val="Times New Roman"/>
      <charset val="0"/>
    </font>
    <font>
      <sz val="10"/>
      <name val="Times New Roman"/>
      <charset val="0"/>
    </font>
    <font>
      <sz val="18"/>
      <name val="黑体"/>
      <charset val="134"/>
    </font>
    <font>
      <sz val="10"/>
      <name val="宋体"/>
      <charset val="134"/>
    </font>
    <font>
      <sz val="10"/>
      <color theme="1"/>
      <name val="Times New Roman"/>
      <charset val="0"/>
    </font>
    <font>
      <sz val="9"/>
      <name val="Times New Roman"/>
      <charset val="134"/>
    </font>
    <font>
      <sz val="10"/>
      <name val="宋体"/>
      <charset val="0"/>
    </font>
    <font>
      <sz val="11"/>
      <name val="宋体"/>
      <charset val="134"/>
    </font>
    <font>
      <b/>
      <sz val="10"/>
      <name val="Times New Roman"/>
      <charset val="0"/>
    </font>
    <font>
      <sz val="10"/>
      <color indexed="8"/>
      <name val="宋体"/>
      <charset val="134"/>
    </font>
    <font>
      <b/>
      <sz val="10"/>
      <name val="宋体"/>
      <charset val="0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vertAlign val="superscript"/>
      <sz val="10"/>
      <name val="Times New Roman"/>
      <charset val="0"/>
    </font>
    <font>
      <vertAlign val="superscript"/>
      <sz val="10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1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4" fillId="15" borderId="14" applyNumberFormat="0" applyAlignment="0" applyProtection="0">
      <alignment vertical="center"/>
    </xf>
    <xf numFmtId="0" fontId="21" fillId="15" borderId="13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0" borderId="0"/>
    <xf numFmtId="0" fontId="14" fillId="2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9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7" fontId="4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177" fontId="4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50" applyFont="1" applyFill="1" applyBorder="1" applyAlignment="1">
      <alignment horizontal="center" vertical="center" wrapText="1"/>
    </xf>
    <xf numFmtId="0" fontId="2" fillId="0" borderId="1" xfId="35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49" fontId="2" fillId="0" borderId="1" xfId="35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right" vertical="center"/>
    </xf>
    <xf numFmtId="0" fontId="6" fillId="2" borderId="1" xfId="51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3" fontId="2" fillId="0" borderId="5" xfId="0" applyNumberFormat="1" applyFont="1" applyFill="1" applyBorder="1" applyAlignment="1">
      <alignment horizontal="right" vertical="center"/>
    </xf>
    <xf numFmtId="43" fontId="2" fillId="0" borderId="1" xfId="0" applyNumberFormat="1" applyFont="1" applyFill="1" applyBorder="1" applyAlignment="1">
      <alignment horizontal="right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43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4" fillId="0" borderId="0" xfId="0" applyNumberFormat="1" applyFont="1" applyFill="1" applyAlignment="1">
      <alignment vertical="center"/>
    </xf>
    <xf numFmtId="0" fontId="2" fillId="0" borderId="0" xfId="0" applyFont="1" applyFill="1" applyAlignment="1" applyProtection="1">
      <alignment vertical="center"/>
    </xf>
    <xf numFmtId="49" fontId="4" fillId="0" borderId="0" xfId="0" applyNumberFormat="1" applyFont="1" applyFill="1" applyAlignment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8" fillId="0" borderId="0" xfId="0" applyFont="1" applyFill="1" applyBorder="1" applyAlignment="1" applyProtection="1">
      <alignment horizontal="center" vertical="center"/>
      <protection locked="0"/>
    </xf>
    <xf numFmtId="43" fontId="2" fillId="0" borderId="0" xfId="0" applyNumberFormat="1" applyFont="1" applyFill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43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0" fontId="4" fillId="0" borderId="7" xfId="0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2" fillId="0" borderId="0" xfId="0" applyNumberFormat="1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0" fillId="0" borderId="5" xfId="10" applyFont="1" applyBorder="1" applyAlignment="1" applyProtection="1">
      <alignment vertical="center"/>
    </xf>
    <xf numFmtId="0" fontId="10" fillId="0" borderId="5" xfId="10" applyFont="1" applyBorder="1" applyAlignment="1" applyProtection="1">
      <alignment horizontal="center" vertical="center"/>
    </xf>
    <xf numFmtId="176" fontId="2" fillId="0" borderId="1" xfId="0" applyNumberFormat="1" applyFont="1" applyBorder="1" applyAlignment="1">
      <alignment horizontal="right" vertical="center"/>
    </xf>
    <xf numFmtId="49" fontId="11" fillId="0" borderId="4" xfId="0" applyNumberFormat="1" applyFont="1" applyBorder="1" applyAlignment="1">
      <alignment horizontal="center" vertical="center"/>
    </xf>
    <xf numFmtId="49" fontId="9" fillId="0" borderId="5" xfId="0" applyNumberFormat="1" applyFont="1" applyBorder="1" applyAlignment="1">
      <alignment horizontal="center" vertical="center"/>
    </xf>
    <xf numFmtId="43" fontId="9" fillId="0" borderId="1" xfId="0" applyNumberFormat="1" applyFont="1" applyBorder="1" applyAlignment="1">
      <alignment horizontal="right" vertical="center"/>
    </xf>
    <xf numFmtId="176" fontId="9" fillId="0" borderId="1" xfId="0" applyNumberFormat="1" applyFont="1" applyBorder="1" applyAlignment="1">
      <alignment horizontal="right" vertical="center"/>
    </xf>
    <xf numFmtId="43" fontId="2" fillId="0" borderId="5" xfId="0" applyNumberFormat="1" applyFont="1" applyBorder="1" applyAlignment="1">
      <alignment horizontal="right" vertical="center"/>
    </xf>
    <xf numFmtId="176" fontId="7" fillId="0" borderId="1" xfId="0" applyNumberFormat="1" applyFont="1" applyBorder="1" applyAlignment="1">
      <alignment horizontal="right" vertical="center"/>
    </xf>
    <xf numFmtId="49" fontId="11" fillId="0" borderId="5" xfId="0" applyNumberFormat="1" applyFont="1" applyBorder="1" applyAlignment="1">
      <alignment horizontal="center" vertical="center"/>
    </xf>
    <xf numFmtId="43" fontId="9" fillId="0" borderId="5" xfId="0" applyNumberFormat="1" applyFont="1" applyBorder="1" applyAlignment="1">
      <alignment horizontal="right" vertical="center"/>
    </xf>
    <xf numFmtId="0" fontId="10" fillId="0" borderId="4" xfId="10" applyFont="1" applyBorder="1" applyAlignment="1" applyProtection="1">
      <alignment horizontal="center" vertical="center"/>
    </xf>
    <xf numFmtId="178" fontId="2" fillId="0" borderId="1" xfId="0" applyNumberFormat="1" applyFont="1" applyBorder="1" applyAlignment="1">
      <alignment horizontal="right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4" fillId="0" borderId="8" xfId="0" applyFont="1" applyBorder="1" applyAlignment="1">
      <alignment horizontal="right" vertical="center"/>
    </xf>
    <xf numFmtId="49" fontId="2" fillId="0" borderId="0" xfId="0" applyNumberFormat="1" applyFont="1" applyAlignment="1">
      <alignment horizontal="center" vertical="center"/>
    </xf>
    <xf numFmtId="43" fontId="2" fillId="0" borderId="0" xfId="0" applyNumberFormat="1" applyFont="1" applyBorder="1" applyAlignment="1">
      <alignment horizontal="right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2 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评估空白套表1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workbookViewId="0">
      <selection activeCell="C18" sqref="C18"/>
    </sheetView>
  </sheetViews>
  <sheetFormatPr defaultColWidth="9" defaultRowHeight="15.75" customHeight="1" outlineLevelCol="5"/>
  <cols>
    <col min="1" max="1" width="9.25" style="68" customWidth="1"/>
    <col min="2" max="2" width="31.75" style="48" customWidth="1"/>
    <col min="3" max="3" width="12.625" style="48" customWidth="1"/>
    <col min="4" max="5" width="23.5" style="48" customWidth="1"/>
    <col min="6" max="6" width="12.875" style="48" customWidth="1"/>
    <col min="7" max="16384" width="9" style="48"/>
  </cols>
  <sheetData>
    <row r="1" s="47" customFormat="1" ht="30" customHeight="1" spans="1:6">
      <c r="A1" s="50" t="s">
        <v>0</v>
      </c>
      <c r="B1" s="51"/>
      <c r="C1" s="51"/>
      <c r="D1" s="51"/>
      <c r="E1" s="51"/>
      <c r="F1" s="51"/>
    </row>
    <row r="2" s="48" customFormat="1" ht="14.1" customHeight="1" spans="1:6">
      <c r="A2" s="52" t="s">
        <v>1</v>
      </c>
      <c r="B2" s="53"/>
      <c r="C2" s="53"/>
      <c r="D2" s="54"/>
      <c r="E2" s="54"/>
      <c r="F2" s="54"/>
    </row>
    <row r="3" s="48" customFormat="1" ht="14.1" customHeight="1" spans="1:6">
      <c r="A3" s="53"/>
      <c r="B3" s="53"/>
      <c r="C3" s="53"/>
      <c r="D3" s="54"/>
      <c r="E3" s="70"/>
      <c r="F3" s="70"/>
    </row>
    <row r="4" s="48" customFormat="1" customHeight="1" spans="1:6">
      <c r="A4" s="8" t="s">
        <v>2</v>
      </c>
      <c r="D4" s="65" t="s">
        <v>3</v>
      </c>
      <c r="E4" s="65"/>
      <c r="F4" s="65"/>
    </row>
    <row r="5" s="68" customFormat="1" ht="20" customHeight="1" spans="1:6">
      <c r="A5" s="57" t="s">
        <v>4</v>
      </c>
      <c r="B5" s="57" t="s">
        <v>5</v>
      </c>
      <c r="C5" s="71" t="s">
        <v>6</v>
      </c>
      <c r="D5" s="57" t="s">
        <v>7</v>
      </c>
      <c r="E5" s="56"/>
      <c r="F5" s="71" t="s">
        <v>8</v>
      </c>
    </row>
    <row r="6" s="68" customFormat="1" ht="20" customHeight="1" spans="1:6">
      <c r="A6" s="56"/>
      <c r="B6" s="56"/>
      <c r="C6" s="72"/>
      <c r="D6" s="57" t="s">
        <v>9</v>
      </c>
      <c r="E6" s="57" t="s">
        <v>10</v>
      </c>
      <c r="F6" s="72"/>
    </row>
    <row r="7" s="48" customFormat="1" ht="20" customHeight="1" spans="1:6">
      <c r="A7" s="73" t="s">
        <v>11</v>
      </c>
      <c r="B7" s="74" t="s">
        <v>12</v>
      </c>
      <c r="C7" s="75" t="s">
        <v>13</v>
      </c>
      <c r="D7" s="59">
        <f>厂房!I12</f>
        <v>14561726.67</v>
      </c>
      <c r="E7" s="59">
        <f>厂房!K12</f>
        <v>13105554</v>
      </c>
      <c r="F7" s="76"/>
    </row>
    <row r="8" s="48" customFormat="1" ht="20" customHeight="1" spans="1:6">
      <c r="A8" s="73" t="s">
        <v>14</v>
      </c>
      <c r="B8" s="74" t="s">
        <v>15</v>
      </c>
      <c r="C8" s="75" t="s">
        <v>16</v>
      </c>
      <c r="D8" s="59">
        <f>土地!J8</f>
        <v>3555200</v>
      </c>
      <c r="E8" s="59">
        <f>土地!J8</f>
        <v>3555200</v>
      </c>
      <c r="F8" s="76"/>
    </row>
    <row r="9" s="69" customFormat="1" ht="20" customHeight="1" spans="1:6">
      <c r="A9" s="77" t="s">
        <v>17</v>
      </c>
      <c r="B9" s="78"/>
      <c r="C9" s="78"/>
      <c r="D9" s="79">
        <f>D7+D8</f>
        <v>18116926.67</v>
      </c>
      <c r="E9" s="79">
        <f>E7+E8</f>
        <v>16660754</v>
      </c>
      <c r="F9" s="80"/>
    </row>
    <row r="10" s="48" customFormat="1" ht="20" customHeight="1" spans="1:6">
      <c r="A10" s="73" t="s">
        <v>18</v>
      </c>
      <c r="B10" s="74" t="s">
        <v>12</v>
      </c>
      <c r="C10" s="75" t="s">
        <v>19</v>
      </c>
      <c r="D10" s="81">
        <f>收益法!I10</f>
        <v>16623062</v>
      </c>
      <c r="E10" s="81">
        <f>收益法!I10</f>
        <v>16623062</v>
      </c>
      <c r="F10" s="82" t="s">
        <v>20</v>
      </c>
    </row>
    <row r="11" s="69" customFormat="1" ht="20" customHeight="1" spans="1:6">
      <c r="A11" s="77" t="s">
        <v>17</v>
      </c>
      <c r="B11" s="83"/>
      <c r="C11" s="83"/>
      <c r="D11" s="84">
        <f>D10</f>
        <v>16623062</v>
      </c>
      <c r="E11" s="84">
        <f>E10</f>
        <v>16623062</v>
      </c>
      <c r="F11" s="80"/>
    </row>
    <row r="12" s="48" customFormat="1" ht="20" customHeight="1" spans="1:6">
      <c r="A12" s="85" t="s">
        <v>21</v>
      </c>
      <c r="B12" s="75"/>
      <c r="C12" s="75"/>
      <c r="D12" s="81">
        <f>(D9+D11)/2</f>
        <v>17369994.335</v>
      </c>
      <c r="E12" s="81">
        <f>(E9+E11)/2</f>
        <v>16641908</v>
      </c>
      <c r="F12" s="86"/>
    </row>
    <row r="13" s="48" customFormat="1" ht="20" customHeight="1" spans="1:6">
      <c r="A13" s="87" t="s">
        <v>22</v>
      </c>
      <c r="B13" s="88"/>
      <c r="C13" s="88"/>
      <c r="D13" s="59"/>
      <c r="E13" s="59"/>
      <c r="F13" s="86"/>
    </row>
    <row r="14" s="48" customFormat="1" ht="20" customHeight="1" spans="1:6">
      <c r="A14" s="89" t="s">
        <v>21</v>
      </c>
      <c r="B14" s="90"/>
      <c r="C14" s="90"/>
      <c r="D14" s="84">
        <f>D12</f>
        <v>17369994.335</v>
      </c>
      <c r="E14" s="84">
        <f>E12</f>
        <v>16641908</v>
      </c>
      <c r="F14" s="86"/>
    </row>
    <row r="15" s="48" customFormat="1" ht="20" customHeight="1" spans="1:6">
      <c r="A15" s="91"/>
      <c r="B15" s="92"/>
      <c r="C15" s="92"/>
      <c r="D15" s="92"/>
      <c r="E15" s="92"/>
      <c r="F15" s="93" t="s">
        <v>23</v>
      </c>
    </row>
    <row r="16" s="48" customFormat="1" customHeight="1" spans="1:1">
      <c r="A16" s="94"/>
    </row>
    <row r="18" customHeight="1" spans="2:5">
      <c r="B18" s="48" t="s">
        <v>24</v>
      </c>
      <c r="E18" s="95"/>
    </row>
  </sheetData>
  <mergeCells count="14">
    <mergeCell ref="A1:F1"/>
    <mergeCell ref="A2:F2"/>
    <mergeCell ref="E3:F3"/>
    <mergeCell ref="D4:F4"/>
    <mergeCell ref="D5:E5"/>
    <mergeCell ref="A9:B9"/>
    <mergeCell ref="A11:B11"/>
    <mergeCell ref="A12:B12"/>
    <mergeCell ref="A13:B13"/>
    <mergeCell ref="A14:B14"/>
    <mergeCell ref="A5:A6"/>
    <mergeCell ref="B5:B6"/>
    <mergeCell ref="C5:C6"/>
    <mergeCell ref="F5:F6"/>
  </mergeCells>
  <printOptions horizontalCentered="1"/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tabSelected="1" workbookViewId="0">
      <selection activeCell="C18" sqref="C18"/>
    </sheetView>
  </sheetViews>
  <sheetFormatPr defaultColWidth="9" defaultRowHeight="15.75" customHeight="1"/>
  <cols>
    <col min="1" max="1" width="5" style="2" customWidth="1"/>
    <col min="2" max="2" width="18.375" style="3" customWidth="1"/>
    <col min="3" max="3" width="11.375" style="2" customWidth="1"/>
    <col min="4" max="4" width="11.375" style="3" customWidth="1"/>
    <col min="5" max="5" width="8.25" style="2" customWidth="1"/>
    <col min="6" max="6" width="7" style="2" customWidth="1"/>
    <col min="7" max="7" width="13" style="2" customWidth="1"/>
    <col min="8" max="8" width="8.875" style="2" customWidth="1"/>
    <col min="9" max="9" width="12.375" style="2" customWidth="1"/>
    <col min="10" max="10" width="10.125" style="2" customWidth="1"/>
    <col min="11" max="11" width="12.375" style="2" customWidth="1"/>
    <col min="12" max="12" width="14.375" style="2" customWidth="1"/>
    <col min="13" max="13" width="10.125" style="2"/>
    <col min="14" max="16384" width="9" style="2"/>
  </cols>
  <sheetData>
    <row r="1" s="1" customFormat="1" ht="30" customHeight="1" spans="1:12">
      <c r="A1" s="4" t="s">
        <v>25</v>
      </c>
      <c r="B1" s="5"/>
      <c r="C1" s="5"/>
      <c r="D1" s="5"/>
      <c r="E1" s="5"/>
      <c r="F1" s="5"/>
      <c r="G1" s="5"/>
      <c r="H1" s="5"/>
      <c r="I1" s="4"/>
      <c r="J1" s="4"/>
      <c r="K1" s="4"/>
      <c r="L1" s="4"/>
    </row>
    <row r="2" s="2" customFormat="1" ht="18.95" customHeight="1" spans="1:12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="2" customFormat="1" ht="14.1" customHeight="1" spans="1:12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39" t="s">
        <v>11</v>
      </c>
    </row>
    <row r="4" s="2" customFormat="1" ht="18" customHeight="1" spans="1:12">
      <c r="A4" s="8" t="s">
        <v>2</v>
      </c>
      <c r="B4" s="3"/>
      <c r="D4" s="3"/>
      <c r="L4" s="40" t="s">
        <v>3</v>
      </c>
    </row>
    <row r="5" s="3" customFormat="1" ht="18" customHeight="1" spans="1:12">
      <c r="A5" s="10" t="s">
        <v>26</v>
      </c>
      <c r="B5" s="10" t="s">
        <v>27</v>
      </c>
      <c r="C5" s="11" t="s">
        <v>28</v>
      </c>
      <c r="D5" s="12" t="s">
        <v>29</v>
      </c>
      <c r="E5" s="12" t="s">
        <v>30</v>
      </c>
      <c r="F5" s="13" t="s">
        <v>31</v>
      </c>
      <c r="G5" s="12" t="s">
        <v>32</v>
      </c>
      <c r="H5" s="12" t="s">
        <v>33</v>
      </c>
      <c r="I5" s="10" t="s">
        <v>7</v>
      </c>
      <c r="J5" s="10"/>
      <c r="K5" s="10"/>
      <c r="L5" s="12" t="s">
        <v>8</v>
      </c>
    </row>
    <row r="6" s="3" customFormat="1" ht="18" customHeight="1" spans="1:12">
      <c r="A6" s="14"/>
      <c r="B6" s="14"/>
      <c r="C6" s="15"/>
      <c r="D6" s="14"/>
      <c r="E6" s="14"/>
      <c r="F6" s="16"/>
      <c r="G6" s="14"/>
      <c r="H6" s="14"/>
      <c r="I6" s="10" t="s">
        <v>9</v>
      </c>
      <c r="J6" s="12" t="s">
        <v>34</v>
      </c>
      <c r="K6" s="10" t="s">
        <v>10</v>
      </c>
      <c r="L6" s="14"/>
    </row>
    <row r="7" s="2" customFormat="1" ht="18" customHeight="1" spans="1:12">
      <c r="A7" s="17">
        <v>1</v>
      </c>
      <c r="B7" s="18" t="s">
        <v>35</v>
      </c>
      <c r="C7" s="10" t="s">
        <v>36</v>
      </c>
      <c r="D7" s="19">
        <v>2018</v>
      </c>
      <c r="E7" s="20" t="s">
        <v>11</v>
      </c>
      <c r="F7" s="21" t="s">
        <v>37</v>
      </c>
      <c r="G7" s="22">
        <v>3893.4</v>
      </c>
      <c r="H7" s="23">
        <v>1155</v>
      </c>
      <c r="I7" s="27">
        <f>ROUND(K7/J7,2)</f>
        <v>4996530</v>
      </c>
      <c r="J7" s="67">
        <v>0.9</v>
      </c>
      <c r="K7" s="27">
        <f>ROUND(H7*G7,2)</f>
        <v>4496877</v>
      </c>
      <c r="L7" s="43" t="s">
        <v>38</v>
      </c>
    </row>
    <row r="8" s="2" customFormat="1" ht="18" customHeight="1" spans="1:12">
      <c r="A8" s="17">
        <v>2</v>
      </c>
      <c r="B8" s="18" t="s">
        <v>39</v>
      </c>
      <c r="C8" s="10" t="s">
        <v>36</v>
      </c>
      <c r="D8" s="19">
        <v>2018</v>
      </c>
      <c r="E8" s="20" t="s">
        <v>11</v>
      </c>
      <c r="F8" s="21" t="s">
        <v>37</v>
      </c>
      <c r="G8" s="22">
        <v>3893.4</v>
      </c>
      <c r="H8" s="23">
        <v>1155</v>
      </c>
      <c r="I8" s="27">
        <f>ROUND(K8/J8,2)</f>
        <v>4996530</v>
      </c>
      <c r="J8" s="67">
        <v>0.9</v>
      </c>
      <c r="K8" s="27">
        <f>ROUND(H8*G8,2)</f>
        <v>4496877</v>
      </c>
      <c r="L8" s="43" t="s">
        <v>38</v>
      </c>
    </row>
    <row r="9" s="2" customFormat="1" ht="18" customHeight="1" spans="1:12">
      <c r="A9" s="17">
        <v>3</v>
      </c>
      <c r="B9" s="18" t="s">
        <v>40</v>
      </c>
      <c r="C9" s="10" t="s">
        <v>36</v>
      </c>
      <c r="D9" s="19">
        <v>2018</v>
      </c>
      <c r="E9" s="20" t="s">
        <v>11</v>
      </c>
      <c r="F9" s="21" t="s">
        <v>37</v>
      </c>
      <c r="G9" s="22">
        <v>3560</v>
      </c>
      <c r="H9" s="23">
        <v>1155</v>
      </c>
      <c r="I9" s="27">
        <f>ROUND(K9/J9,2)</f>
        <v>4568666.67</v>
      </c>
      <c r="J9" s="67">
        <v>0.9</v>
      </c>
      <c r="K9" s="27">
        <f>ROUND(H9*G9,2)</f>
        <v>4111800</v>
      </c>
      <c r="L9" s="43" t="s">
        <v>38</v>
      </c>
    </row>
    <row r="10" s="2" customFormat="1" ht="18" customHeight="1" spans="1:12">
      <c r="A10" s="24" t="s">
        <v>41</v>
      </c>
      <c r="B10" s="25"/>
      <c r="C10" s="14"/>
      <c r="D10" s="21"/>
      <c r="E10" s="21"/>
      <c r="F10" s="21"/>
      <c r="G10" s="26">
        <f>SUM(G7:G9)</f>
        <v>11346.8</v>
      </c>
      <c r="H10" s="27"/>
      <c r="I10" s="26">
        <f>SUM(I7:I9)</f>
        <v>14561726.67</v>
      </c>
      <c r="J10" s="26"/>
      <c r="K10" s="26">
        <f>SUM(K7:K9)</f>
        <v>13105554</v>
      </c>
      <c r="L10" s="44"/>
    </row>
    <row r="11" s="2" customFormat="1" ht="18" customHeight="1" spans="1:12">
      <c r="A11" s="28" t="s">
        <v>42</v>
      </c>
      <c r="B11" s="29"/>
      <c r="C11" s="27"/>
      <c r="D11" s="30"/>
      <c r="E11" s="27"/>
      <c r="F11" s="27"/>
      <c r="G11" s="27"/>
      <c r="H11" s="27"/>
      <c r="I11" s="31"/>
      <c r="J11" s="31"/>
      <c r="K11" s="31"/>
      <c r="L11" s="31"/>
    </row>
    <row r="12" s="2" customFormat="1" ht="18" customHeight="1" spans="1:12">
      <c r="A12" s="24" t="s">
        <v>43</v>
      </c>
      <c r="B12" s="25"/>
      <c r="C12" s="14"/>
      <c r="D12" s="21"/>
      <c r="E12" s="21"/>
      <c r="F12" s="21"/>
      <c r="G12" s="31"/>
      <c r="H12" s="27"/>
      <c r="I12" s="26">
        <f>I10-I11</f>
        <v>14561726.67</v>
      </c>
      <c r="J12" s="26"/>
      <c r="K12" s="26">
        <f>K10-K11</f>
        <v>13105554</v>
      </c>
      <c r="L12" s="44"/>
    </row>
    <row r="13" s="2" customFormat="1" ht="18" customHeight="1" spans="1:12">
      <c r="A13" s="32" t="s">
        <v>44</v>
      </c>
      <c r="B13" s="33"/>
      <c r="C13" s="34"/>
      <c r="D13" s="3"/>
      <c r="E13" s="9"/>
      <c r="F13" s="9"/>
      <c r="G13" s="35"/>
      <c r="H13" s="36"/>
      <c r="I13" s="45"/>
      <c r="J13" s="45"/>
      <c r="K13" s="45"/>
      <c r="L13" s="45"/>
    </row>
    <row r="14" s="2" customFormat="1" ht="18" customHeight="1" spans="1:12">
      <c r="A14" s="37" t="s">
        <v>45</v>
      </c>
      <c r="B14" s="3"/>
      <c r="D14" s="3"/>
      <c r="G14" s="36"/>
      <c r="H14" s="36"/>
      <c r="I14" s="36"/>
      <c r="J14" s="36"/>
      <c r="K14" s="36"/>
      <c r="L14" s="36"/>
    </row>
    <row r="15" s="2" customFormat="1" customHeight="1" spans="2:4">
      <c r="B15" s="3"/>
      <c r="D15" s="3"/>
    </row>
    <row r="16" s="2" customFormat="1" customHeight="1" spans="2:7">
      <c r="B16" s="3"/>
      <c r="D16" s="3"/>
      <c r="G16" s="38"/>
    </row>
    <row r="17" s="2" customFormat="1" customHeight="1" spans="2:4">
      <c r="B17" s="3"/>
      <c r="D17" s="3"/>
    </row>
    <row r="18" s="2" customFormat="1" customHeight="1" spans="2:4">
      <c r="B18" s="3"/>
      <c r="D18" s="3"/>
    </row>
    <row r="19" s="2" customFormat="1" customHeight="1" spans="2:4">
      <c r="B19" s="3"/>
      <c r="D19" s="3"/>
    </row>
    <row r="20" s="2" customFormat="1" customHeight="1" spans="2:11">
      <c r="B20" s="3"/>
      <c r="D20" s="3"/>
      <c r="K20" s="46"/>
    </row>
    <row r="21" customHeight="1" spans="7:7">
      <c r="G21" s="36"/>
    </row>
  </sheetData>
  <mergeCells count="16">
    <mergeCell ref="A1:L1"/>
    <mergeCell ref="A2:L2"/>
    <mergeCell ref="I5:K5"/>
    <mergeCell ref="A10:B10"/>
    <mergeCell ref="A11:B11"/>
    <mergeCell ref="A12:B12"/>
    <mergeCell ref="I13:L13"/>
    <mergeCell ref="A5:A6"/>
    <mergeCell ref="B5:B6"/>
    <mergeCell ref="C5:C6"/>
    <mergeCell ref="D5:D6"/>
    <mergeCell ref="E5:E6"/>
    <mergeCell ref="F5:F6"/>
    <mergeCell ref="G5:G6"/>
    <mergeCell ref="H5:H6"/>
    <mergeCell ref="L5:L6"/>
  </mergeCells>
  <printOptions horizontalCentered="1"/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tabSelected="1" workbookViewId="0">
      <selection activeCell="C18" sqref="C18"/>
    </sheetView>
  </sheetViews>
  <sheetFormatPr defaultColWidth="9" defaultRowHeight="15.75" customHeight="1" outlineLevelRow="7"/>
  <cols>
    <col min="1" max="1" width="4.5" style="48" customWidth="1"/>
    <col min="2" max="2" width="23.875" style="48" customWidth="1"/>
    <col min="3" max="3" width="15.25" style="48" customWidth="1"/>
    <col min="4" max="6" width="10.875" style="48" customWidth="1"/>
    <col min="7" max="7" width="11.125" style="48" customWidth="1"/>
    <col min="8" max="8" width="9.375" style="48" customWidth="1"/>
    <col min="9" max="9" width="9.125" style="48" customWidth="1"/>
    <col min="10" max="10" width="13.125" style="48" customWidth="1"/>
    <col min="11" max="11" width="8" style="48" customWidth="1"/>
    <col min="12" max="16381" width="9" style="48"/>
  </cols>
  <sheetData>
    <row r="1" s="47" customFormat="1" ht="30" customHeight="1" spans="1:11">
      <c r="A1" s="50" t="s">
        <v>46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="48" customFormat="1" ht="14.1" customHeight="1" spans="1:11">
      <c r="A2" s="52" t="s">
        <v>1</v>
      </c>
      <c r="B2" s="53"/>
      <c r="C2" s="53"/>
      <c r="D2" s="53"/>
      <c r="E2" s="53"/>
      <c r="F2" s="53"/>
      <c r="G2" s="53"/>
      <c r="H2" s="54"/>
      <c r="I2" s="54"/>
      <c r="J2" s="54"/>
      <c r="K2" s="54"/>
    </row>
    <row r="3" s="48" customFormat="1" ht="14.1" customHeight="1" spans="1:11">
      <c r="A3" s="53"/>
      <c r="B3" s="53"/>
      <c r="C3" s="53"/>
      <c r="D3" s="53"/>
      <c r="E3" s="53"/>
      <c r="F3" s="53"/>
      <c r="G3" s="53"/>
      <c r="H3" s="54"/>
      <c r="I3" s="54"/>
      <c r="J3" s="54"/>
      <c r="K3" s="64" t="s">
        <v>14</v>
      </c>
    </row>
    <row r="4" s="48" customFormat="1" ht="18" customHeight="1" spans="1:11">
      <c r="A4" s="8" t="s">
        <v>2</v>
      </c>
      <c r="K4" s="65" t="s">
        <v>3</v>
      </c>
    </row>
    <row r="5" s="49" customFormat="1" ht="30" customHeight="1" spans="1:11">
      <c r="A5" s="55" t="s">
        <v>26</v>
      </c>
      <c r="B5" s="55" t="s">
        <v>47</v>
      </c>
      <c r="C5" s="55" t="s">
        <v>48</v>
      </c>
      <c r="D5" s="55" t="s">
        <v>49</v>
      </c>
      <c r="E5" s="55" t="s">
        <v>50</v>
      </c>
      <c r="F5" s="55" t="s">
        <v>51</v>
      </c>
      <c r="G5" s="55" t="s">
        <v>52</v>
      </c>
      <c r="H5" s="55" t="s">
        <v>53</v>
      </c>
      <c r="I5" s="55" t="s">
        <v>54</v>
      </c>
      <c r="J5" s="55" t="s">
        <v>7</v>
      </c>
      <c r="K5" s="55" t="s">
        <v>8</v>
      </c>
    </row>
    <row r="6" s="48" customFormat="1" ht="30" customHeight="1" spans="1:11">
      <c r="A6" s="56">
        <v>1</v>
      </c>
      <c r="B6" s="57" t="s">
        <v>55</v>
      </c>
      <c r="C6" s="55" t="s">
        <v>56</v>
      </c>
      <c r="D6" s="58">
        <v>43172</v>
      </c>
      <c r="E6" s="57" t="s">
        <v>57</v>
      </c>
      <c r="F6" s="57" t="s">
        <v>58</v>
      </c>
      <c r="G6" s="57">
        <v>47.18</v>
      </c>
      <c r="H6" s="59">
        <v>20200</v>
      </c>
      <c r="I6" s="59">
        <v>176</v>
      </c>
      <c r="J6" s="59">
        <f>H6*I6</f>
        <v>3555200</v>
      </c>
      <c r="K6" s="66"/>
    </row>
    <row r="7" s="48" customFormat="1" ht="18" customHeight="1" spans="1:11">
      <c r="A7" s="56"/>
      <c r="B7" s="56"/>
      <c r="C7" s="60"/>
      <c r="D7" s="58"/>
      <c r="E7" s="56"/>
      <c r="F7" s="56"/>
      <c r="G7" s="56"/>
      <c r="H7" s="59"/>
      <c r="I7" s="59"/>
      <c r="J7" s="59"/>
      <c r="K7" s="66"/>
    </row>
    <row r="8" s="48" customFormat="1" ht="18" customHeight="1" spans="1:11">
      <c r="A8" s="61" t="s">
        <v>59</v>
      </c>
      <c r="B8" s="62"/>
      <c r="C8" s="63"/>
      <c r="D8" s="58"/>
      <c r="E8" s="56"/>
      <c r="F8" s="56"/>
      <c r="G8" s="56"/>
      <c r="H8" s="59"/>
      <c r="I8" s="59"/>
      <c r="J8" s="59">
        <f>SUM(J6:J7)</f>
        <v>3555200</v>
      </c>
      <c r="K8" s="66"/>
    </row>
  </sheetData>
  <mergeCells count="3">
    <mergeCell ref="A1:K1"/>
    <mergeCell ref="A2:K2"/>
    <mergeCell ref="A8:C8"/>
  </mergeCells>
  <printOptions horizontalCentered="1"/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C18" sqref="C18"/>
    </sheetView>
  </sheetViews>
  <sheetFormatPr defaultColWidth="9" defaultRowHeight="15.75" customHeight="1"/>
  <cols>
    <col min="1" max="1" width="5" style="2" customWidth="1"/>
    <col min="2" max="2" width="18.375" style="3" customWidth="1"/>
    <col min="3" max="3" width="11.375" style="2" customWidth="1"/>
    <col min="4" max="4" width="11.375" style="3" customWidth="1"/>
    <col min="5" max="5" width="8.25" style="2" customWidth="1"/>
    <col min="6" max="6" width="8.75" style="2" customWidth="1"/>
    <col min="7" max="7" width="13" style="2" customWidth="1"/>
    <col min="8" max="8" width="14.5" style="2" customWidth="1"/>
    <col min="9" max="9" width="14.75" style="2" customWidth="1"/>
    <col min="10" max="10" width="14.375" style="2" customWidth="1"/>
    <col min="11" max="11" width="10.125" style="2"/>
    <col min="12" max="16382" width="9" style="2"/>
  </cols>
  <sheetData>
    <row r="1" s="1" customFormat="1" ht="30" customHeight="1" spans="1:10">
      <c r="A1" s="4" t="s">
        <v>25</v>
      </c>
      <c r="B1" s="5"/>
      <c r="C1" s="5"/>
      <c r="D1" s="5"/>
      <c r="E1" s="5"/>
      <c r="F1" s="5"/>
      <c r="G1" s="5"/>
      <c r="H1" s="5"/>
      <c r="I1" s="4"/>
      <c r="J1" s="4"/>
    </row>
    <row r="2" s="2" customFormat="1" ht="18.95" customHeight="1" spans="1:10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2" customFormat="1" ht="14.1" customHeight="1" spans="1:10">
      <c r="A3" s="7"/>
      <c r="B3" s="7"/>
      <c r="C3" s="7"/>
      <c r="D3" s="7"/>
      <c r="E3" s="7"/>
      <c r="F3" s="7"/>
      <c r="G3" s="7"/>
      <c r="H3" s="7"/>
      <c r="I3" s="7"/>
      <c r="J3" s="39" t="s">
        <v>18</v>
      </c>
    </row>
    <row r="4" s="2" customFormat="1" ht="18" customHeight="1" spans="1:10">
      <c r="A4" s="8" t="s">
        <v>2</v>
      </c>
      <c r="B4" s="9"/>
      <c r="D4" s="3"/>
      <c r="J4" s="40" t="s">
        <v>3</v>
      </c>
    </row>
    <row r="5" s="3" customFormat="1" ht="18" customHeight="1" spans="1:10">
      <c r="A5" s="10" t="s">
        <v>26</v>
      </c>
      <c r="B5" s="10" t="s">
        <v>27</v>
      </c>
      <c r="C5" s="11" t="s">
        <v>28</v>
      </c>
      <c r="D5" s="12" t="s">
        <v>29</v>
      </c>
      <c r="E5" s="12" t="s">
        <v>30</v>
      </c>
      <c r="F5" s="13" t="s">
        <v>31</v>
      </c>
      <c r="G5" s="12" t="s">
        <v>32</v>
      </c>
      <c r="H5" s="12" t="s">
        <v>33</v>
      </c>
      <c r="I5" s="41" t="s">
        <v>7</v>
      </c>
      <c r="J5" s="12" t="s">
        <v>8</v>
      </c>
    </row>
    <row r="6" s="3" customFormat="1" ht="18" customHeight="1" spans="1:10">
      <c r="A6" s="14"/>
      <c r="B6" s="14"/>
      <c r="C6" s="15"/>
      <c r="D6" s="14"/>
      <c r="E6" s="14"/>
      <c r="F6" s="16"/>
      <c r="G6" s="14"/>
      <c r="H6" s="14"/>
      <c r="I6" s="42"/>
      <c r="J6" s="14"/>
    </row>
    <row r="7" s="2" customFormat="1" ht="18" customHeight="1" spans="1:10">
      <c r="A7" s="17">
        <v>1</v>
      </c>
      <c r="B7" s="18" t="s">
        <v>35</v>
      </c>
      <c r="C7" s="10" t="s">
        <v>36</v>
      </c>
      <c r="D7" s="19">
        <v>2018</v>
      </c>
      <c r="E7" s="20" t="s">
        <v>11</v>
      </c>
      <c r="F7" s="21" t="s">
        <v>37</v>
      </c>
      <c r="G7" s="22">
        <v>3893.4</v>
      </c>
      <c r="H7" s="23">
        <v>1465</v>
      </c>
      <c r="I7" s="27">
        <f t="shared" ref="I7:I9" si="0">ROUND(H7*G7,2)</f>
        <v>5703831</v>
      </c>
      <c r="J7" s="43" t="s">
        <v>38</v>
      </c>
    </row>
    <row r="8" s="2" customFormat="1" ht="18" customHeight="1" spans="1:10">
      <c r="A8" s="17">
        <v>2</v>
      </c>
      <c r="B8" s="18" t="s">
        <v>39</v>
      </c>
      <c r="C8" s="10" t="s">
        <v>36</v>
      </c>
      <c r="D8" s="19">
        <v>2018</v>
      </c>
      <c r="E8" s="20" t="s">
        <v>11</v>
      </c>
      <c r="F8" s="21" t="s">
        <v>37</v>
      </c>
      <c r="G8" s="22">
        <v>3893.4</v>
      </c>
      <c r="H8" s="23">
        <v>1465</v>
      </c>
      <c r="I8" s="27">
        <f t="shared" si="0"/>
        <v>5703831</v>
      </c>
      <c r="J8" s="43" t="s">
        <v>38</v>
      </c>
    </row>
    <row r="9" s="2" customFormat="1" ht="18" customHeight="1" spans="1:10">
      <c r="A9" s="17">
        <v>3</v>
      </c>
      <c r="B9" s="18" t="s">
        <v>40</v>
      </c>
      <c r="C9" s="10" t="s">
        <v>36</v>
      </c>
      <c r="D9" s="19">
        <v>2018</v>
      </c>
      <c r="E9" s="20" t="s">
        <v>11</v>
      </c>
      <c r="F9" s="21" t="s">
        <v>37</v>
      </c>
      <c r="G9" s="22">
        <v>3560</v>
      </c>
      <c r="H9" s="23">
        <v>1465</v>
      </c>
      <c r="I9" s="27">
        <f t="shared" si="0"/>
        <v>5215400</v>
      </c>
      <c r="J9" s="43" t="s">
        <v>38</v>
      </c>
    </row>
    <row r="10" s="2" customFormat="1" ht="18" customHeight="1" spans="1:10">
      <c r="A10" s="24" t="s">
        <v>41</v>
      </c>
      <c r="B10" s="25"/>
      <c r="C10" s="14"/>
      <c r="D10" s="21"/>
      <c r="E10" s="21"/>
      <c r="F10" s="21"/>
      <c r="G10" s="26">
        <f>SUM(G7:G9)</f>
        <v>11346.8</v>
      </c>
      <c r="H10" s="27"/>
      <c r="I10" s="26">
        <f>SUM(I7:I9)</f>
        <v>16623062</v>
      </c>
      <c r="J10" s="44"/>
    </row>
    <row r="11" s="2" customFormat="1" ht="18" customHeight="1" spans="1:10">
      <c r="A11" s="28" t="s">
        <v>42</v>
      </c>
      <c r="B11" s="29"/>
      <c r="C11" s="27"/>
      <c r="D11" s="30"/>
      <c r="E11" s="27"/>
      <c r="F11" s="27"/>
      <c r="G11" s="27"/>
      <c r="H11" s="27"/>
      <c r="I11" s="31"/>
      <c r="J11" s="31"/>
    </row>
    <row r="12" s="2" customFormat="1" ht="18" customHeight="1" spans="1:10">
      <c r="A12" s="24" t="s">
        <v>43</v>
      </c>
      <c r="B12" s="25"/>
      <c r="C12" s="14"/>
      <c r="D12" s="21"/>
      <c r="E12" s="21"/>
      <c r="F12" s="21"/>
      <c r="G12" s="31"/>
      <c r="H12" s="27"/>
      <c r="I12" s="26">
        <f>I10-I11</f>
        <v>16623062</v>
      </c>
      <c r="J12" s="44"/>
    </row>
    <row r="13" s="2" customFormat="1" ht="18" customHeight="1" spans="1:10">
      <c r="A13" s="32" t="s">
        <v>44</v>
      </c>
      <c r="B13" s="33"/>
      <c r="C13" s="34"/>
      <c r="D13" s="3"/>
      <c r="E13" s="9"/>
      <c r="F13" s="9"/>
      <c r="G13" s="35"/>
      <c r="H13" s="36"/>
      <c r="I13" s="45"/>
      <c r="J13" s="45"/>
    </row>
    <row r="14" s="2" customFormat="1" ht="18" customHeight="1" spans="1:10">
      <c r="A14" s="37" t="s">
        <v>45</v>
      </c>
      <c r="B14" s="3"/>
      <c r="D14" s="3"/>
      <c r="G14" s="36"/>
      <c r="H14" s="36"/>
      <c r="I14" s="36"/>
      <c r="J14" s="36"/>
    </row>
    <row r="15" s="2" customFormat="1" customHeight="1" spans="2:4">
      <c r="B15" s="3"/>
      <c r="D15" s="3"/>
    </row>
    <row r="16" s="2" customFormat="1" customHeight="1" spans="2:7">
      <c r="B16" s="3"/>
      <c r="D16" s="3"/>
      <c r="G16" s="38"/>
    </row>
    <row r="17" s="2" customFormat="1" customHeight="1" spans="2:4">
      <c r="B17" s="3"/>
      <c r="D17" s="3"/>
    </row>
    <row r="18" s="2" customFormat="1" customHeight="1" spans="2:4">
      <c r="B18" s="3"/>
      <c r="D18" s="3"/>
    </row>
    <row r="19" s="2" customFormat="1" customHeight="1" spans="2:4">
      <c r="B19" s="3"/>
      <c r="D19" s="3"/>
    </row>
    <row r="20" s="2" customFormat="1" customHeight="1" spans="2:9">
      <c r="B20" s="3"/>
      <c r="D20" s="3"/>
      <c r="I20" s="46"/>
    </row>
    <row r="21" s="2" customFormat="1" customHeight="1" spans="2:7">
      <c r="B21" s="3"/>
      <c r="D21" s="3"/>
      <c r="G21" s="36"/>
    </row>
  </sheetData>
  <mergeCells count="16">
    <mergeCell ref="A1:J1"/>
    <mergeCell ref="A2:J2"/>
    <mergeCell ref="A10:B10"/>
    <mergeCell ref="A11:B11"/>
    <mergeCell ref="A12:B12"/>
    <mergeCell ref="I13:J13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</mergeCells>
  <printOptions horizontalCentered="1"/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厂房</vt:lpstr>
      <vt:lpstr>土地</vt:lpstr>
      <vt:lpstr>收益法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杨晨</cp:lastModifiedBy>
  <dcterms:created xsi:type="dcterms:W3CDTF">2021-01-11T07:28:00Z</dcterms:created>
  <dcterms:modified xsi:type="dcterms:W3CDTF">2021-01-29T06:54:34Z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